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505" activeTab="1"/>
  </bookViews>
  <sheets>
    <sheet name="по сост на 01.10.07" sheetId="1" r:id="rId1"/>
    <sheet name="по сост на 01.01.0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<sst xmlns="http://schemas.openxmlformats.org/spreadsheetml/2006/main" count="94" uniqueCount="48">
  <si>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Информация по  численности и среднемесячной заработной плате в организациях
 отрасли "Культура, кинематография и средства массовой информации"
по состоянию на 01.10.2007 г.</t>
  </si>
  <si>
    <t>№</t>
  </si>
  <si>
    <t xml:space="preserve">по видам деятельности
</t>
  </si>
  <si>
    <t>фактическое среднесписочное количество
 человек</t>
  </si>
  <si>
    <t>среднемес.зарплата в руб.</t>
  </si>
  <si>
    <t>рост 9 мес. к 6 мес..</t>
  </si>
  <si>
    <t>примечание</t>
  </si>
  <si>
    <t>п/п</t>
  </si>
  <si>
    <t>за 1 
полугодие</t>
  </si>
  <si>
    <t>факт за 9 мес.
2007 г.</t>
  </si>
  <si>
    <t>1 полугодие 2007 г.</t>
  </si>
  <si>
    <t xml:space="preserve">в руб.
</t>
  </si>
  <si>
    <t xml:space="preserve">в %
</t>
  </si>
  <si>
    <t>1.</t>
  </si>
  <si>
    <t xml:space="preserve">ОТРАСЛЬ "КУЛЬТУРА" </t>
  </si>
  <si>
    <t>ВСЕГО:</t>
  </si>
  <si>
    <t>в т.ч. республиканские</t>
  </si>
  <si>
    <t xml:space="preserve">               из них:</t>
  </si>
  <si>
    <t xml:space="preserve">               библиотекари</t>
  </si>
  <si>
    <t xml:space="preserve">               клубные работники (ДК тракторостроителей)</t>
  </si>
  <si>
    <t xml:space="preserve">               музейные работники</t>
  </si>
  <si>
    <t xml:space="preserve">               работники театров и концертных учреждений</t>
  </si>
  <si>
    <t xml:space="preserve">               работники образования</t>
  </si>
  <si>
    <t xml:space="preserve">               работники архивов (с учетом работников "Чувашкино")</t>
  </si>
  <si>
    <t xml:space="preserve">               прочие  (наследие, ДНТ, ДКП)</t>
  </si>
  <si>
    <t xml:space="preserve">         муниципальные учреждения культуры </t>
  </si>
  <si>
    <t xml:space="preserve">               клубные работники</t>
  </si>
  <si>
    <t xml:space="preserve">               прочие</t>
  </si>
  <si>
    <t xml:space="preserve">               в т.ч.по городам</t>
  </si>
  <si>
    <t xml:space="preserve">                       по районам</t>
  </si>
  <si>
    <t>2.</t>
  </si>
  <si>
    <t>ОТРАСЛЬ "СРЕДСТВА МАССОВОЙ ИНФОРМАЦИИ"</t>
  </si>
  <si>
    <t xml:space="preserve">               в т.ч.в редакциях районных газет</t>
  </si>
  <si>
    <t xml:space="preserve">                    республиканские редакции газет</t>
  </si>
  <si>
    <t xml:space="preserve">                    полиграфпредприятиях (унитарные предприятия в районах)</t>
  </si>
  <si>
    <t xml:space="preserve">                    полиграфпредприятиях (республиканские унитарные предприятия)</t>
  </si>
  <si>
    <t xml:space="preserve">                    ИПК "Чувашия"</t>
  </si>
  <si>
    <t>ВСЕГО по отрасли "Культура, кинематография, средства 
массовой информации"</t>
  </si>
  <si>
    <t>из них только библиотекарей</t>
  </si>
  <si>
    <t xml:space="preserve">Количество штатных единиц в республиканских
 бюджетных учреждениях, 
подведомственных Минкультуры ВСЕГО </t>
  </si>
  <si>
    <t>дюб</t>
  </si>
  <si>
    <t>спец</t>
  </si>
  <si>
    <t>нб</t>
  </si>
  <si>
    <t>Информация по  численности и среднемесячной заработной плате в организациях
 отрасли "Культура, кинематография и средства массовой информации"
по состоянию на 01.01.2008 г.</t>
  </si>
  <si>
    <t>факт за 
2007 г.</t>
  </si>
  <si>
    <t>факт за 
2006 г.</t>
  </si>
  <si>
    <t>рост 2007/2006</t>
  </si>
  <si>
    <t xml:space="preserve">                   республиканские унитарные предприятия и предприятия книгоизданий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</si>
</sst>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b/>
      <sz val="12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7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/>
    </xf>
    <xf numFmtId="164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4" fontId="9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wrapText="1"/>
    </xf>
    <xf numFmtId="0" fontId="1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Fill="1" applyBorder="1" applyAlignment="1">
      <alignment horizontal="center" wrapText="1"/>
    </xf>
    <xf numFmtId="1" fontId="7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wrapText="1"/>
    </xf>
    <xf numFmtId="164" fontId="1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E26" sqref="E26"/>
    </sheetView>
  </sheetViews>
  <sheetFormatPr defaultColWidth="9.00390625" defaultRowHeight="12.75"/>
  <cols>
    <col min="1" max="1" width="4.00390625" style="0" customWidth="1"/>
    <col min="2" max="2" width="69.875" style="0" customWidth="1"/>
    <col min="3" max="3" width="16.00390625" style="1" customWidth="1"/>
    <col min="4" max="4" width="11.00390625" style="1" hidden="1" customWidth="1"/>
    <col min="5" max="5" width="10.00390625" style="1" customWidth="1"/>
    <col min="6" max="6" width="13.625" style="1" customWidth="1"/>
    <col min="7" max="7" width="9.375" style="1" customWidth="1"/>
    <col min="8" max="8" width="9.125" style="1" customWidth="1"/>
    <col min="9" max="9" width="13.125" style="0" customWidth="1"/>
    <col min="10" max="10" width="0" style="0" hidden="1" customWidth="1"/>
  </cols>
  <sheetData>
    <row r="1" spans="1:9" ht="57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3" spans="1:9" ht="12.75" customHeight="1">
      <c r="A3" s="2" t="s">
        <v>1</v>
      </c>
      <c r="B3" s="57" t="s">
        <v>2</v>
      </c>
      <c r="C3" s="59" t="s">
        <v>3</v>
      </c>
      <c r="D3" s="61" t="s">
        <v>4</v>
      </c>
      <c r="E3" s="62"/>
      <c r="F3" s="63"/>
      <c r="G3" s="64" t="s">
        <v>5</v>
      </c>
      <c r="H3" s="65"/>
      <c r="I3" s="66" t="s">
        <v>6</v>
      </c>
    </row>
    <row r="4" spans="1:9" ht="46.5" customHeight="1">
      <c r="A4" s="4" t="s">
        <v>7</v>
      </c>
      <c r="B4" s="58"/>
      <c r="C4" s="60"/>
      <c r="D4" s="3" t="s">
        <v>8</v>
      </c>
      <c r="E4" s="3" t="s">
        <v>9</v>
      </c>
      <c r="F4" s="3" t="s">
        <v>10</v>
      </c>
      <c r="G4" s="3" t="s">
        <v>11</v>
      </c>
      <c r="H4" s="5" t="s">
        <v>12</v>
      </c>
      <c r="I4" s="67"/>
    </row>
    <row r="5" spans="1:9" s="9" customFormat="1" ht="12.75">
      <c r="A5" s="6" t="s">
        <v>13</v>
      </c>
      <c r="B5" s="6" t="s">
        <v>14</v>
      </c>
      <c r="C5" s="6"/>
      <c r="D5" s="6"/>
      <c r="E5" s="6"/>
      <c r="F5" s="7"/>
      <c r="G5" s="7"/>
      <c r="H5" s="8"/>
      <c r="I5" s="6"/>
    </row>
    <row r="6" spans="1:9" s="9" customFormat="1" ht="15.75">
      <c r="A6" s="6"/>
      <c r="B6" s="6" t="s">
        <v>15</v>
      </c>
      <c r="C6" s="10">
        <f>C7+C16</f>
        <v>9398</v>
      </c>
      <c r="D6" s="10"/>
      <c r="E6" s="10">
        <v>4151.2</v>
      </c>
      <c r="F6" s="11">
        <v>4076.8</v>
      </c>
      <c r="G6" s="11">
        <f>E6-F6</f>
        <v>74.39999999999964</v>
      </c>
      <c r="H6" s="12">
        <f>((E6/F6)*100)-100</f>
        <v>1.8249607535321815</v>
      </c>
      <c r="I6" s="6"/>
    </row>
    <row r="7" spans="1:9" s="9" customFormat="1" ht="14.25">
      <c r="A7" s="6"/>
      <c r="B7" s="13" t="s">
        <v>16</v>
      </c>
      <c r="C7" s="14">
        <v>1953</v>
      </c>
      <c r="D7" s="14"/>
      <c r="E7" s="14">
        <v>5625.9</v>
      </c>
      <c r="F7" s="15">
        <v>5419.2</v>
      </c>
      <c r="G7" s="15">
        <f>E7-F7</f>
        <v>206.69999999999982</v>
      </c>
      <c r="H7" s="16">
        <f aca="true" t="shared" si="0" ref="H7:H32">((E7/F7)*100)-100</f>
        <v>3.8142161204605713</v>
      </c>
      <c r="I7" s="6"/>
    </row>
    <row r="8" spans="1:9" s="9" customFormat="1" ht="12.75">
      <c r="A8" s="6"/>
      <c r="B8" s="13" t="s">
        <v>17</v>
      </c>
      <c r="C8" s="8"/>
      <c r="D8" s="8"/>
      <c r="E8" s="8"/>
      <c r="F8" s="17"/>
      <c r="G8" s="17"/>
      <c r="H8" s="18"/>
      <c r="I8" s="6"/>
    </row>
    <row r="9" spans="1:10" s="23" customFormat="1" ht="12.75">
      <c r="A9" s="19"/>
      <c r="B9" s="19" t="s">
        <v>18</v>
      </c>
      <c r="C9" s="20">
        <v>219</v>
      </c>
      <c r="D9" s="21">
        <v>4389.2</v>
      </c>
      <c r="E9" s="21">
        <v>4564.1</v>
      </c>
      <c r="F9" s="22">
        <v>4389.2</v>
      </c>
      <c r="G9" s="17">
        <f>E9-F9</f>
        <v>174.90000000000055</v>
      </c>
      <c r="H9" s="18">
        <f t="shared" si="0"/>
        <v>3.984780825663009</v>
      </c>
      <c r="I9" s="19"/>
      <c r="J9" s="23">
        <f aca="true" t="shared" si="1" ref="J9:J15">C9*F9</f>
        <v>961234.7999999999</v>
      </c>
    </row>
    <row r="10" spans="1:10" s="23" customFormat="1" ht="12.75">
      <c r="A10" s="19"/>
      <c r="B10" s="19" t="s">
        <v>19</v>
      </c>
      <c r="C10" s="20">
        <v>57</v>
      </c>
      <c r="D10" s="21">
        <v>5109.1</v>
      </c>
      <c r="E10" s="21">
        <v>5162.6</v>
      </c>
      <c r="F10" s="24">
        <v>5124</v>
      </c>
      <c r="G10" s="17">
        <f aca="true" t="shared" si="2" ref="G10:G32">E10-F10</f>
        <v>38.600000000000364</v>
      </c>
      <c r="H10" s="18">
        <f t="shared" si="0"/>
        <v>0.7533177205308448</v>
      </c>
      <c r="I10" s="19"/>
      <c r="J10" s="23">
        <f t="shared" si="1"/>
        <v>292068</v>
      </c>
    </row>
    <row r="11" spans="1:10" s="23" customFormat="1" ht="12.75">
      <c r="A11" s="19"/>
      <c r="B11" s="19" t="s">
        <v>20</v>
      </c>
      <c r="C11" s="20">
        <v>207</v>
      </c>
      <c r="D11" s="21">
        <v>3756.6</v>
      </c>
      <c r="E11" s="21">
        <v>3794.7</v>
      </c>
      <c r="F11" s="24">
        <v>3756.6</v>
      </c>
      <c r="G11" s="17">
        <f t="shared" si="2"/>
        <v>38.09999999999991</v>
      </c>
      <c r="H11" s="18">
        <f t="shared" si="0"/>
        <v>1.0142149816323212</v>
      </c>
      <c r="I11" s="19"/>
      <c r="J11" s="23">
        <f t="shared" si="1"/>
        <v>777616.2</v>
      </c>
    </row>
    <row r="12" spans="1:10" s="23" customFormat="1" ht="12.75">
      <c r="A12" s="19"/>
      <c r="B12" s="19" t="s">
        <v>21</v>
      </c>
      <c r="C12" s="20">
        <v>927</v>
      </c>
      <c r="D12" s="21">
        <v>5895.1</v>
      </c>
      <c r="E12" s="21">
        <v>5986.8</v>
      </c>
      <c r="F12" s="24">
        <v>5895.1</v>
      </c>
      <c r="G12" s="17">
        <f t="shared" si="2"/>
        <v>91.69999999999982</v>
      </c>
      <c r="H12" s="18">
        <f t="shared" si="0"/>
        <v>1.5555291682923098</v>
      </c>
      <c r="I12" s="19"/>
      <c r="J12" s="23">
        <f t="shared" si="1"/>
        <v>5464757.7</v>
      </c>
    </row>
    <row r="13" spans="1:10" s="23" customFormat="1" ht="12.75">
      <c r="A13" s="19"/>
      <c r="B13" s="19" t="s">
        <v>22</v>
      </c>
      <c r="C13" s="20">
        <v>355</v>
      </c>
      <c r="D13" s="21">
        <v>5830.7</v>
      </c>
      <c r="E13" s="21">
        <v>6232.9</v>
      </c>
      <c r="F13" s="24">
        <v>5830.7</v>
      </c>
      <c r="G13" s="17">
        <f t="shared" si="2"/>
        <v>402.1999999999998</v>
      </c>
      <c r="H13" s="18">
        <f t="shared" si="0"/>
        <v>6.897971084089377</v>
      </c>
      <c r="I13" s="19"/>
      <c r="J13" s="23">
        <f t="shared" si="1"/>
        <v>2069898.5</v>
      </c>
    </row>
    <row r="14" spans="1:10" s="23" customFormat="1" ht="15.75" customHeight="1">
      <c r="A14" s="19"/>
      <c r="B14" s="19" t="s">
        <v>23</v>
      </c>
      <c r="C14" s="20">
        <v>126</v>
      </c>
      <c r="D14" s="21"/>
      <c r="E14" s="21">
        <v>6041.4</v>
      </c>
      <c r="F14" s="24">
        <v>4808.1</v>
      </c>
      <c r="G14" s="17">
        <f t="shared" si="2"/>
        <v>1233.2999999999993</v>
      </c>
      <c r="H14" s="18">
        <f t="shared" si="0"/>
        <v>25.650464840581506</v>
      </c>
      <c r="I14" s="25"/>
      <c r="J14" s="23">
        <f t="shared" si="1"/>
        <v>605820.6000000001</v>
      </c>
    </row>
    <row r="15" spans="1:10" s="23" customFormat="1" ht="12.75">
      <c r="A15" s="19"/>
      <c r="B15" s="26" t="s">
        <v>24</v>
      </c>
      <c r="C15" s="21">
        <v>62</v>
      </c>
      <c r="D15" s="26"/>
      <c r="E15" s="21">
        <v>6198.9</v>
      </c>
      <c r="F15" s="21">
        <v>5332.9</v>
      </c>
      <c r="G15" s="17">
        <f>E15-F15</f>
        <v>866</v>
      </c>
      <c r="H15" s="18">
        <f t="shared" si="0"/>
        <v>16.238819404076594</v>
      </c>
      <c r="I15" s="19"/>
      <c r="J15" s="23">
        <f t="shared" si="1"/>
        <v>330639.8</v>
      </c>
    </row>
    <row r="16" spans="1:9" s="9" customFormat="1" ht="14.25">
      <c r="A16" s="6"/>
      <c r="B16" s="6" t="s">
        <v>25</v>
      </c>
      <c r="C16" s="14">
        <f>C18+C19+C20+C21+C22</f>
        <v>7445</v>
      </c>
      <c r="D16" s="14">
        <v>3596.7</v>
      </c>
      <c r="E16" s="14">
        <v>4341.8</v>
      </c>
      <c r="F16" s="15">
        <v>4206.4</v>
      </c>
      <c r="G16" s="15">
        <f>E16-F16</f>
        <v>135.40000000000055</v>
      </c>
      <c r="H16" s="16">
        <f t="shared" si="0"/>
        <v>3.218904526435921</v>
      </c>
      <c r="I16" s="6"/>
    </row>
    <row r="17" spans="1:9" s="23" customFormat="1" ht="12.75">
      <c r="A17" s="19"/>
      <c r="B17" s="13" t="s">
        <v>17</v>
      </c>
      <c r="C17" s="21"/>
      <c r="D17" s="21"/>
      <c r="E17" s="21"/>
      <c r="F17" s="24"/>
      <c r="G17" s="17"/>
      <c r="H17" s="18"/>
      <c r="I17" s="19"/>
    </row>
    <row r="18" spans="1:10" s="23" customFormat="1" ht="12.75">
      <c r="A18" s="19"/>
      <c r="B18" s="19" t="s">
        <v>18</v>
      </c>
      <c r="C18" s="21">
        <v>1665</v>
      </c>
      <c r="D18" s="21"/>
      <c r="E18" s="21">
        <v>3626.5</v>
      </c>
      <c r="F18" s="24">
        <v>2483.6</v>
      </c>
      <c r="G18" s="17">
        <f t="shared" si="2"/>
        <v>1142.9</v>
      </c>
      <c r="H18" s="18">
        <f>((E18/F18)*100)-100</f>
        <v>46.01787727492351</v>
      </c>
      <c r="I18" s="19"/>
      <c r="J18" s="23">
        <f aca="true" t="shared" si="3" ref="J18:J24">C18*F18</f>
        <v>4135194</v>
      </c>
    </row>
    <row r="19" spans="1:10" s="23" customFormat="1" ht="12.75">
      <c r="A19" s="19"/>
      <c r="B19" s="19" t="s">
        <v>26</v>
      </c>
      <c r="C19" s="21">
        <v>2725</v>
      </c>
      <c r="D19" s="21"/>
      <c r="E19" s="21">
        <v>2935.9</v>
      </c>
      <c r="F19" s="24">
        <v>1877</v>
      </c>
      <c r="G19" s="17">
        <f t="shared" si="2"/>
        <v>1058.9</v>
      </c>
      <c r="H19" s="18">
        <f t="shared" si="0"/>
        <v>56.41449120937668</v>
      </c>
      <c r="I19" s="19"/>
      <c r="J19" s="23">
        <f t="shared" si="3"/>
        <v>5114825</v>
      </c>
    </row>
    <row r="20" spans="1:10" s="23" customFormat="1" ht="12.75">
      <c r="A20" s="19"/>
      <c r="B20" s="19" t="s">
        <v>20</v>
      </c>
      <c r="C20" s="21">
        <v>330</v>
      </c>
      <c r="D20" s="21"/>
      <c r="E20" s="21">
        <v>3284.7</v>
      </c>
      <c r="F20" s="24">
        <v>2365.4</v>
      </c>
      <c r="G20" s="17">
        <f t="shared" si="2"/>
        <v>919.2999999999997</v>
      </c>
      <c r="H20" s="18">
        <f t="shared" si="0"/>
        <v>38.86446267016149</v>
      </c>
      <c r="I20" s="19"/>
      <c r="J20" s="23">
        <f t="shared" si="3"/>
        <v>780582</v>
      </c>
    </row>
    <row r="21" spans="1:12" s="23" customFormat="1" ht="12.75">
      <c r="A21" s="19"/>
      <c r="B21" s="19" t="s">
        <v>22</v>
      </c>
      <c r="C21" s="21">
        <v>1093</v>
      </c>
      <c r="D21" s="21"/>
      <c r="E21" s="21">
        <v>5290.5</v>
      </c>
      <c r="F21" s="24">
        <v>3553.9</v>
      </c>
      <c r="G21" s="17">
        <f t="shared" si="2"/>
        <v>1736.6</v>
      </c>
      <c r="H21" s="18">
        <f t="shared" si="0"/>
        <v>48.86462759222263</v>
      </c>
      <c r="I21" s="19"/>
      <c r="J21" s="23">
        <f t="shared" si="3"/>
        <v>3884412.7</v>
      </c>
      <c r="L21" s="9"/>
    </row>
    <row r="22" spans="1:10" s="23" customFormat="1" ht="12.75">
      <c r="A22" s="19"/>
      <c r="B22" s="19" t="s">
        <v>27</v>
      </c>
      <c r="C22" s="21">
        <v>1632</v>
      </c>
      <c r="D22" s="21"/>
      <c r="E22" s="21">
        <v>5136.2</v>
      </c>
      <c r="F22" s="24">
        <v>4239.8</v>
      </c>
      <c r="G22" s="17">
        <f t="shared" si="2"/>
        <v>896.3999999999996</v>
      </c>
      <c r="H22" s="18">
        <f t="shared" si="0"/>
        <v>21.142506722015185</v>
      </c>
      <c r="I22" s="19"/>
      <c r="J22" s="23">
        <f t="shared" si="3"/>
        <v>6919353.600000001</v>
      </c>
    </row>
    <row r="23" spans="1:10" ht="12.75" hidden="1">
      <c r="A23" s="27"/>
      <c r="B23" s="27" t="s">
        <v>28</v>
      </c>
      <c r="C23" s="28">
        <v>1706</v>
      </c>
      <c r="D23" s="28">
        <v>4865</v>
      </c>
      <c r="E23" s="28"/>
      <c r="F23" s="29">
        <f>D23*1.2</f>
        <v>5838</v>
      </c>
      <c r="G23" s="17">
        <f t="shared" si="2"/>
        <v>-5838</v>
      </c>
      <c r="H23" s="18">
        <f t="shared" si="0"/>
        <v>-100</v>
      </c>
      <c r="I23" s="27"/>
      <c r="J23">
        <f t="shared" si="3"/>
        <v>9959628</v>
      </c>
    </row>
    <row r="24" spans="1:10" ht="12.75" hidden="1">
      <c r="A24" s="27"/>
      <c r="B24" s="27" t="s">
        <v>29</v>
      </c>
      <c r="C24" s="28">
        <v>3833</v>
      </c>
      <c r="D24" s="28">
        <v>3032.3</v>
      </c>
      <c r="E24" s="28"/>
      <c r="F24" s="29">
        <f>D24*1.2</f>
        <v>3638.76</v>
      </c>
      <c r="G24" s="17">
        <f t="shared" si="2"/>
        <v>-3638.76</v>
      </c>
      <c r="H24" s="18">
        <f t="shared" si="0"/>
        <v>-100</v>
      </c>
      <c r="I24" s="27"/>
      <c r="J24">
        <f t="shared" si="3"/>
        <v>13947367.08</v>
      </c>
    </row>
    <row r="25" spans="1:9" s="30" customFormat="1" ht="12.75">
      <c r="A25" s="27"/>
      <c r="B25" s="27"/>
      <c r="C25" s="28"/>
      <c r="D25" s="28"/>
      <c r="E25" s="28"/>
      <c r="F25" s="29"/>
      <c r="G25" s="24"/>
      <c r="H25" s="18"/>
      <c r="I25" s="27"/>
    </row>
    <row r="26" spans="1:10" s="9" customFormat="1" ht="14.25">
      <c r="A26" s="6" t="s">
        <v>30</v>
      </c>
      <c r="B26" s="6" t="s">
        <v>31</v>
      </c>
      <c r="C26" s="14">
        <f>C27+C28+C29+C30+C31</f>
        <v>1014</v>
      </c>
      <c r="D26" s="14">
        <v>7807.4</v>
      </c>
      <c r="E26" s="14">
        <f>(E27+E28+E29+E30+E31)/5</f>
        <v>8286.2</v>
      </c>
      <c r="F26" s="14">
        <f>(F27+F28+F29+F30+F31)/5</f>
        <v>6677.4</v>
      </c>
      <c r="G26" s="15">
        <f t="shared" si="2"/>
        <v>1608.800000000001</v>
      </c>
      <c r="H26" s="16">
        <f t="shared" si="0"/>
        <v>24.093209932009472</v>
      </c>
      <c r="I26" s="6"/>
      <c r="J26"/>
    </row>
    <row r="27" spans="1:10" ht="12.75">
      <c r="A27" s="27"/>
      <c r="B27" s="27" t="s">
        <v>32</v>
      </c>
      <c r="C27" s="28">
        <v>112</v>
      </c>
      <c r="D27" s="28"/>
      <c r="E27" s="31">
        <v>6488</v>
      </c>
      <c r="F27" s="31">
        <v>4483</v>
      </c>
      <c r="G27" s="17">
        <f t="shared" si="2"/>
        <v>2005</v>
      </c>
      <c r="H27" s="18">
        <f t="shared" si="0"/>
        <v>44.72451483381664</v>
      </c>
      <c r="I27" s="27"/>
      <c r="J27">
        <f>C27*F27</f>
        <v>502096</v>
      </c>
    </row>
    <row r="28" spans="1:10" ht="12.75">
      <c r="A28" s="27"/>
      <c r="B28" s="27" t="s">
        <v>33</v>
      </c>
      <c r="C28" s="28">
        <v>13</v>
      </c>
      <c r="D28" s="28"/>
      <c r="E28" s="31">
        <v>9462</v>
      </c>
      <c r="F28" s="31">
        <v>7173</v>
      </c>
      <c r="G28" s="17">
        <f t="shared" si="2"/>
        <v>2289</v>
      </c>
      <c r="H28" s="18">
        <f t="shared" si="0"/>
        <v>31.91133416980344</v>
      </c>
      <c r="I28" s="27"/>
      <c r="J28">
        <f>C28*F28</f>
        <v>93249</v>
      </c>
    </row>
    <row r="29" spans="1:10" ht="12.75">
      <c r="A29" s="27"/>
      <c r="B29" s="27" t="s">
        <v>34</v>
      </c>
      <c r="C29" s="28">
        <v>258</v>
      </c>
      <c r="D29" s="28"/>
      <c r="E29" s="31">
        <v>6606</v>
      </c>
      <c r="F29" s="32">
        <v>6514</v>
      </c>
      <c r="G29" s="17">
        <f t="shared" si="2"/>
        <v>92</v>
      </c>
      <c r="H29" s="18">
        <f t="shared" si="0"/>
        <v>1.4123426466073</v>
      </c>
      <c r="I29" s="27"/>
      <c r="J29">
        <f>C29*F29</f>
        <v>1680612</v>
      </c>
    </row>
    <row r="30" spans="1:10" ht="12.75">
      <c r="A30" s="27"/>
      <c r="B30" s="27" t="s">
        <v>35</v>
      </c>
      <c r="C30" s="28">
        <v>359</v>
      </c>
      <c r="D30" s="28"/>
      <c r="E30" s="31">
        <v>11338</v>
      </c>
      <c r="F30" s="32">
        <v>8128</v>
      </c>
      <c r="G30" s="17">
        <f t="shared" si="2"/>
        <v>3210</v>
      </c>
      <c r="H30" s="18">
        <f t="shared" si="0"/>
        <v>39.493110236220474</v>
      </c>
      <c r="I30" s="33"/>
      <c r="J30">
        <f>C30*F30</f>
        <v>2917952</v>
      </c>
    </row>
    <row r="31" spans="1:9" s="30" customFormat="1" ht="12.75">
      <c r="A31" s="27"/>
      <c r="B31" s="27" t="s">
        <v>36</v>
      </c>
      <c r="C31" s="28">
        <v>272</v>
      </c>
      <c r="D31" s="28"/>
      <c r="E31" s="31">
        <v>7537</v>
      </c>
      <c r="F31" s="32">
        <v>7089</v>
      </c>
      <c r="G31" s="17">
        <f t="shared" si="2"/>
        <v>448</v>
      </c>
      <c r="H31" s="18">
        <f t="shared" si="0"/>
        <v>6.319650162223155</v>
      </c>
      <c r="I31" s="27"/>
    </row>
    <row r="32" spans="1:10" s="41" customFormat="1" ht="41.25" customHeight="1">
      <c r="A32" s="34"/>
      <c r="B32" s="35" t="s">
        <v>37</v>
      </c>
      <c r="C32" s="36">
        <f>C26+C6</f>
        <v>10412</v>
      </c>
      <c r="D32" s="37">
        <v>4512</v>
      </c>
      <c r="E32" s="38">
        <f>(E6+E26)/2</f>
        <v>6218.700000000001</v>
      </c>
      <c r="F32" s="38">
        <f>(F6+F26)/2</f>
        <v>5377.1</v>
      </c>
      <c r="G32" s="39">
        <f t="shared" si="2"/>
        <v>841.6000000000004</v>
      </c>
      <c r="H32" s="12">
        <f t="shared" si="0"/>
        <v>15.651559390749668</v>
      </c>
      <c r="I32" s="40"/>
      <c r="J32" s="41">
        <f>(J9+J10+J11+J12+J13+J14+J18+J19+J20+J21+J22+J27+J28+J29+J30)/8513</f>
        <v>4252.281463643838</v>
      </c>
    </row>
    <row r="34" ht="12.75" hidden="1">
      <c r="B34" t="s">
        <v>38</v>
      </c>
    </row>
    <row r="36" spans="2:6" ht="38.25" customHeight="1" hidden="1">
      <c r="B36" s="42" t="s">
        <v>39</v>
      </c>
      <c r="C36" s="43"/>
      <c r="D36" s="43"/>
      <c r="E36" s="43"/>
      <c r="F36" s="1">
        <v>2036</v>
      </c>
    </row>
    <row r="37" spans="2:6" ht="12.75" hidden="1">
      <c r="B37" t="s">
        <v>40</v>
      </c>
      <c r="F37" s="1">
        <v>4287.1</v>
      </c>
    </row>
    <row r="38" spans="2:6" ht="12.75" hidden="1">
      <c r="B38" t="s">
        <v>41</v>
      </c>
      <c r="F38" s="1">
        <v>4904.8</v>
      </c>
    </row>
    <row r="39" spans="2:6" ht="12.75" hidden="1">
      <c r="B39" t="s">
        <v>42</v>
      </c>
      <c r="F39" s="1">
        <v>4174.8</v>
      </c>
    </row>
  </sheetData>
  <mergeCells count="6">
    <mergeCell ref="A1:I1"/>
    <mergeCell ref="B3:B4"/>
    <mergeCell ref="C3:C4"/>
    <mergeCell ref="D3:F3"/>
    <mergeCell ref="G3:H3"/>
    <mergeCell ref="I3:I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4">
      <selection activeCell="C44" sqref="C44"/>
    </sheetView>
  </sheetViews>
  <sheetFormatPr defaultColWidth="9.00390625" defaultRowHeight="12.75"/>
  <cols>
    <col min="1" max="1" width="4.00390625" style="0" customWidth="1"/>
    <col min="2" max="2" width="72.625" style="0" customWidth="1"/>
    <col min="3" max="3" width="14.00390625" style="1" customWidth="1"/>
    <col min="4" max="4" width="11.00390625" style="1" hidden="1" customWidth="1"/>
    <col min="5" max="5" width="10.00390625" style="1" customWidth="1"/>
    <col min="6" max="6" width="13.625" style="1" customWidth="1"/>
    <col min="7" max="7" width="9.375" style="1" customWidth="1"/>
    <col min="8" max="8" width="9.125" style="1" customWidth="1"/>
    <col min="9" max="9" width="13.125" style="0" customWidth="1"/>
    <col min="10" max="10" width="0" style="0" hidden="1" customWidth="1"/>
  </cols>
  <sheetData>
    <row r="1" spans="1:9" ht="57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</row>
    <row r="3" spans="1:9" ht="12.75" customHeight="1">
      <c r="A3" s="2" t="s">
        <v>1</v>
      </c>
      <c r="B3" s="57" t="s">
        <v>2</v>
      </c>
      <c r="C3" s="59" t="s">
        <v>3</v>
      </c>
      <c r="D3" s="61" t="s">
        <v>4</v>
      </c>
      <c r="E3" s="62"/>
      <c r="F3" s="63"/>
      <c r="G3" s="64" t="s">
        <v>46</v>
      </c>
      <c r="H3" s="65"/>
      <c r="I3" s="66" t="s">
        <v>6</v>
      </c>
    </row>
    <row r="4" spans="1:9" ht="46.5" customHeight="1">
      <c r="A4" s="4" t="s">
        <v>7</v>
      </c>
      <c r="B4" s="58"/>
      <c r="C4" s="60"/>
      <c r="D4" s="3" t="s">
        <v>8</v>
      </c>
      <c r="E4" s="3" t="s">
        <v>44</v>
      </c>
      <c r="F4" s="3" t="s">
        <v>45</v>
      </c>
      <c r="G4" s="3" t="s">
        <v>11</v>
      </c>
      <c r="H4" s="5" t="s">
        <v>12</v>
      </c>
      <c r="I4" s="67"/>
    </row>
    <row r="5" spans="1:9" s="9" customFormat="1" ht="15.75">
      <c r="A5" s="6" t="s">
        <v>13</v>
      </c>
      <c r="B5" s="6" t="s">
        <v>14</v>
      </c>
      <c r="C5" s="10">
        <v>8615</v>
      </c>
      <c r="D5" s="6"/>
      <c r="E5" s="10">
        <f>E6+E32/2</f>
        <v>8611.8</v>
      </c>
      <c r="F5" s="10">
        <f>F6+F32/2</f>
        <v>7189</v>
      </c>
      <c r="G5" s="11">
        <f>E5-F5</f>
        <v>1422.7999999999993</v>
      </c>
      <c r="H5" s="48">
        <f>((E5/F5)*100)-100</f>
        <v>19.7913478926137</v>
      </c>
      <c r="I5" s="6"/>
    </row>
    <row r="6" spans="1:9" s="9" customFormat="1" ht="15.75">
      <c r="A6" s="6"/>
      <c r="B6" s="6" t="s">
        <v>15</v>
      </c>
      <c r="C6" s="10">
        <f>C7+C16</f>
        <v>7606</v>
      </c>
      <c r="D6" s="10"/>
      <c r="E6" s="50">
        <v>4348.8</v>
      </c>
      <c r="F6" s="11">
        <v>3572.5</v>
      </c>
      <c r="G6" s="11">
        <f>E6-F6</f>
        <v>776.3000000000002</v>
      </c>
      <c r="H6" s="48">
        <f>((E6/F6)*100)-100</f>
        <v>21.72988103568929</v>
      </c>
      <c r="I6" s="6"/>
    </row>
    <row r="7" spans="1:9" s="9" customFormat="1" ht="14.25">
      <c r="A7" s="6"/>
      <c r="B7" s="13" t="s">
        <v>16</v>
      </c>
      <c r="C7" s="14">
        <v>1935</v>
      </c>
      <c r="D7" s="14"/>
      <c r="E7" s="49">
        <v>5920.4</v>
      </c>
      <c r="F7" s="49">
        <v>4710.5</v>
      </c>
      <c r="G7" s="15">
        <f>E7-F7</f>
        <v>1209.8999999999996</v>
      </c>
      <c r="H7" s="47">
        <f aca="true" t="shared" si="0" ref="H7:H32">((E7/F7)*100)-100</f>
        <v>25.685171425538684</v>
      </c>
      <c r="I7" s="6"/>
    </row>
    <row r="8" spans="1:9" s="9" customFormat="1" ht="12.75">
      <c r="A8" s="6"/>
      <c r="B8" s="13" t="s">
        <v>17</v>
      </c>
      <c r="C8" s="8"/>
      <c r="D8" s="8"/>
      <c r="E8" s="8"/>
      <c r="F8" s="17"/>
      <c r="G8" s="17"/>
      <c r="H8" s="18"/>
      <c r="I8" s="6"/>
    </row>
    <row r="9" spans="1:10" s="23" customFormat="1" ht="12.75">
      <c r="A9" s="19"/>
      <c r="B9" s="19" t="s">
        <v>18</v>
      </c>
      <c r="C9" s="20">
        <v>214</v>
      </c>
      <c r="D9" s="21"/>
      <c r="E9" s="21">
        <v>5087.5</v>
      </c>
      <c r="F9" s="22">
        <v>4075.9</v>
      </c>
      <c r="G9" s="17">
        <f>E9-F9</f>
        <v>1011.5999999999999</v>
      </c>
      <c r="H9" s="46">
        <f t="shared" si="0"/>
        <v>24.819058367477112</v>
      </c>
      <c r="I9" s="19"/>
      <c r="J9" s="23">
        <f aca="true" t="shared" si="1" ref="J9:J15">C9*F9</f>
        <v>872242.6</v>
      </c>
    </row>
    <row r="10" spans="1:10" s="23" customFormat="1" ht="12.75">
      <c r="A10" s="19"/>
      <c r="B10" s="19" t="s">
        <v>19</v>
      </c>
      <c r="C10" s="20">
        <v>56</v>
      </c>
      <c r="D10" s="21"/>
      <c r="E10" s="21">
        <v>5524.1</v>
      </c>
      <c r="F10" s="24">
        <v>4672.6</v>
      </c>
      <c r="G10" s="17">
        <f aca="true" t="shared" si="2" ref="G10:G16">E10-F10</f>
        <v>851.5</v>
      </c>
      <c r="H10" s="46">
        <f t="shared" si="0"/>
        <v>18.223258999272346</v>
      </c>
      <c r="I10" s="19"/>
      <c r="J10" s="23">
        <f t="shared" si="1"/>
        <v>261665.60000000003</v>
      </c>
    </row>
    <row r="11" spans="1:10" s="23" customFormat="1" ht="12.75">
      <c r="A11" s="19"/>
      <c r="B11" s="19" t="s">
        <v>20</v>
      </c>
      <c r="C11" s="20">
        <v>207</v>
      </c>
      <c r="D11" s="21"/>
      <c r="E11" s="21">
        <v>3977.6</v>
      </c>
      <c r="F11" s="24">
        <v>3334.2</v>
      </c>
      <c r="G11" s="17">
        <f t="shared" si="2"/>
        <v>643.4000000000001</v>
      </c>
      <c r="H11" s="46">
        <f t="shared" si="0"/>
        <v>19.296982784476043</v>
      </c>
      <c r="I11" s="19"/>
      <c r="J11" s="23">
        <f t="shared" si="1"/>
        <v>690179.3999999999</v>
      </c>
    </row>
    <row r="12" spans="1:10" s="23" customFormat="1" ht="12.75">
      <c r="A12" s="19"/>
      <c r="B12" s="19" t="s">
        <v>21</v>
      </c>
      <c r="C12" s="20">
        <v>930</v>
      </c>
      <c r="D12" s="21"/>
      <c r="E12" s="21">
        <v>6229.9</v>
      </c>
      <c r="F12" s="24">
        <v>5087</v>
      </c>
      <c r="G12" s="17">
        <f t="shared" si="2"/>
        <v>1142.8999999999996</v>
      </c>
      <c r="H12" s="46">
        <f t="shared" si="0"/>
        <v>22.467072931000587</v>
      </c>
      <c r="I12" s="19"/>
      <c r="J12" s="23">
        <f t="shared" si="1"/>
        <v>4730910</v>
      </c>
    </row>
    <row r="13" spans="1:10" s="23" customFormat="1" ht="12.75">
      <c r="A13" s="19"/>
      <c r="B13" s="19" t="s">
        <v>22</v>
      </c>
      <c r="C13" s="20">
        <v>353</v>
      </c>
      <c r="D13" s="21"/>
      <c r="E13" s="21">
        <v>6569.5</v>
      </c>
      <c r="F13" s="24">
        <v>5278.6</v>
      </c>
      <c r="G13" s="17">
        <f t="shared" si="2"/>
        <v>1290.8999999999996</v>
      </c>
      <c r="H13" s="46">
        <f t="shared" si="0"/>
        <v>24.455348008941755</v>
      </c>
      <c r="I13" s="19"/>
      <c r="J13" s="23">
        <f t="shared" si="1"/>
        <v>1863345.8</v>
      </c>
    </row>
    <row r="14" spans="1:10" s="23" customFormat="1" ht="15.75" customHeight="1">
      <c r="A14" s="19"/>
      <c r="B14" s="19" t="s">
        <v>23</v>
      </c>
      <c r="C14" s="20">
        <v>135</v>
      </c>
      <c r="D14" s="21"/>
      <c r="E14" s="21">
        <v>6723.2</v>
      </c>
      <c r="F14" s="24">
        <v>3641</v>
      </c>
      <c r="G14" s="17">
        <f t="shared" si="2"/>
        <v>3082.2</v>
      </c>
      <c r="H14" s="46">
        <v>85</v>
      </c>
      <c r="I14" s="25"/>
      <c r="J14" s="23">
        <f t="shared" si="1"/>
        <v>491535</v>
      </c>
    </row>
    <row r="15" spans="1:10" s="23" customFormat="1" ht="12.75">
      <c r="A15" s="19"/>
      <c r="B15" s="26" t="s">
        <v>24</v>
      </c>
      <c r="C15" s="21">
        <v>40</v>
      </c>
      <c r="D15" s="26"/>
      <c r="E15" s="21">
        <v>5605.2</v>
      </c>
      <c r="F15" s="21">
        <v>4403.8</v>
      </c>
      <c r="G15" s="17">
        <f t="shared" si="2"/>
        <v>1201.3999999999996</v>
      </c>
      <c r="H15" s="46">
        <f t="shared" si="0"/>
        <v>27.280984604205443</v>
      </c>
      <c r="I15" s="19"/>
      <c r="J15" s="23">
        <f t="shared" si="1"/>
        <v>176152</v>
      </c>
    </row>
    <row r="16" spans="1:9" s="9" customFormat="1" ht="15">
      <c r="A16" s="6"/>
      <c r="B16" s="6" t="s">
        <v>25</v>
      </c>
      <c r="C16" s="14">
        <f>C18+C19+C20+C21+C22</f>
        <v>5671</v>
      </c>
      <c r="D16" s="14">
        <v>3596.7</v>
      </c>
      <c r="E16" s="49">
        <v>3812.7</v>
      </c>
      <c r="F16" s="49">
        <v>3176.4</v>
      </c>
      <c r="G16" s="55">
        <f t="shared" si="2"/>
        <v>636.2999999999997</v>
      </c>
      <c r="H16" s="47">
        <f t="shared" si="0"/>
        <v>20.032111824707215</v>
      </c>
      <c r="I16" s="6"/>
    </row>
    <row r="17" spans="1:9" s="23" customFormat="1" ht="12.75">
      <c r="A17" s="19"/>
      <c r="B17" s="13" t="s">
        <v>17</v>
      </c>
      <c r="C17" s="21"/>
      <c r="D17" s="21"/>
      <c r="E17" s="21"/>
      <c r="F17" s="24"/>
      <c r="G17" s="17"/>
      <c r="H17" s="18"/>
      <c r="I17" s="19"/>
    </row>
    <row r="18" spans="1:10" s="23" customFormat="1" ht="12.75">
      <c r="A18" s="19"/>
      <c r="B18" s="19" t="s">
        <v>18</v>
      </c>
      <c r="C18" s="21">
        <v>1421</v>
      </c>
      <c r="D18" s="21"/>
      <c r="E18" s="44">
        <v>3789.9</v>
      </c>
      <c r="F18" s="24">
        <v>3177.2</v>
      </c>
      <c r="G18" s="17">
        <f aca="true" t="shared" si="3" ref="G18:G24">E18-F18</f>
        <v>612.7000000000003</v>
      </c>
      <c r="H18" s="46">
        <f>((E18/F18)*100)-100</f>
        <v>19.28427546267156</v>
      </c>
      <c r="I18" s="19"/>
      <c r="J18" s="23">
        <f aca="true" t="shared" si="4" ref="J18:J24">C18*F18</f>
        <v>4514801.2</v>
      </c>
    </row>
    <row r="19" spans="1:10" s="23" customFormat="1" ht="12.75">
      <c r="A19" s="19"/>
      <c r="B19" s="19" t="s">
        <v>26</v>
      </c>
      <c r="C19" s="21">
        <v>2715</v>
      </c>
      <c r="D19" s="21"/>
      <c r="E19" s="44">
        <v>2989.8</v>
      </c>
      <c r="F19" s="24">
        <v>2472.9</v>
      </c>
      <c r="G19" s="17">
        <f t="shared" si="3"/>
        <v>516.9000000000001</v>
      </c>
      <c r="H19" s="46">
        <f t="shared" si="0"/>
        <v>20.902584010675724</v>
      </c>
      <c r="I19" s="19"/>
      <c r="J19" s="23">
        <f t="shared" si="4"/>
        <v>6713923.5</v>
      </c>
    </row>
    <row r="20" spans="1:10" s="23" customFormat="1" ht="12.75">
      <c r="A20" s="19"/>
      <c r="B20" s="19" t="s">
        <v>20</v>
      </c>
      <c r="C20" s="21">
        <v>115</v>
      </c>
      <c r="D20" s="21"/>
      <c r="E20" s="44">
        <v>3305.1</v>
      </c>
      <c r="F20" s="45">
        <v>2717.7</v>
      </c>
      <c r="G20" s="17">
        <f t="shared" si="3"/>
        <v>587.4000000000001</v>
      </c>
      <c r="H20" s="46">
        <f t="shared" si="0"/>
        <v>21.61386466497406</v>
      </c>
      <c r="I20" s="19"/>
      <c r="J20" s="23">
        <f t="shared" si="4"/>
        <v>312535.5</v>
      </c>
    </row>
    <row r="21" spans="1:12" s="23" customFormat="1" ht="12.75">
      <c r="A21" s="19"/>
      <c r="B21" s="19" t="s">
        <v>22</v>
      </c>
      <c r="C21" s="21">
        <v>1179</v>
      </c>
      <c r="D21" s="21"/>
      <c r="E21" s="44">
        <v>5573.9</v>
      </c>
      <c r="F21" s="24">
        <v>4543.4</v>
      </c>
      <c r="G21" s="17">
        <f t="shared" si="3"/>
        <v>1030.5</v>
      </c>
      <c r="H21" s="46">
        <f t="shared" si="0"/>
        <v>22.681251925870498</v>
      </c>
      <c r="I21" s="19"/>
      <c r="J21" s="23">
        <f t="shared" si="4"/>
        <v>5356668.6</v>
      </c>
      <c r="L21" s="9"/>
    </row>
    <row r="22" spans="1:10" s="23" customFormat="1" ht="12.75">
      <c r="A22" s="19"/>
      <c r="B22" s="19" t="s">
        <v>27</v>
      </c>
      <c r="C22" s="21">
        <v>241</v>
      </c>
      <c r="D22" s="21"/>
      <c r="E22" s="44">
        <v>5020.6</v>
      </c>
      <c r="F22" s="24">
        <v>3830.2</v>
      </c>
      <c r="G22" s="17">
        <f t="shared" si="3"/>
        <v>1190.4000000000005</v>
      </c>
      <c r="H22" s="46">
        <f t="shared" si="0"/>
        <v>31.07931700694482</v>
      </c>
      <c r="I22" s="19"/>
      <c r="J22" s="23">
        <f t="shared" si="4"/>
        <v>923078.2</v>
      </c>
    </row>
    <row r="23" spans="1:10" ht="12.75" hidden="1">
      <c r="A23" s="27"/>
      <c r="B23" s="27" t="s">
        <v>28</v>
      </c>
      <c r="C23" s="28">
        <v>1706</v>
      </c>
      <c r="D23" s="28">
        <v>4865</v>
      </c>
      <c r="E23" s="28"/>
      <c r="F23" s="29">
        <f>D23*1.2</f>
        <v>5838</v>
      </c>
      <c r="G23" s="17">
        <f t="shared" si="3"/>
        <v>-5838</v>
      </c>
      <c r="H23" s="46">
        <f t="shared" si="0"/>
        <v>-100</v>
      </c>
      <c r="I23" s="27"/>
      <c r="J23">
        <f t="shared" si="4"/>
        <v>9959628</v>
      </c>
    </row>
    <row r="24" spans="1:10" ht="12.75" hidden="1">
      <c r="A24" s="27"/>
      <c r="B24" s="27" t="s">
        <v>29</v>
      </c>
      <c r="C24" s="28">
        <v>3833</v>
      </c>
      <c r="D24" s="28">
        <v>3032.3</v>
      </c>
      <c r="E24" s="28"/>
      <c r="F24" s="29">
        <f>D24*1.2</f>
        <v>3638.76</v>
      </c>
      <c r="G24" s="17">
        <f t="shared" si="3"/>
        <v>-3638.76</v>
      </c>
      <c r="H24" s="46">
        <f t="shared" si="0"/>
        <v>-100</v>
      </c>
      <c r="I24" s="27"/>
      <c r="J24">
        <f t="shared" si="4"/>
        <v>13947367.08</v>
      </c>
    </row>
    <row r="25" spans="1:9" s="30" customFormat="1" ht="12.75">
      <c r="A25" s="27"/>
      <c r="B25" s="27"/>
      <c r="C25" s="28"/>
      <c r="D25" s="28"/>
      <c r="E25" s="28"/>
      <c r="F25" s="29"/>
      <c r="G25" s="24"/>
      <c r="H25" s="46"/>
      <c r="I25" s="27"/>
    </row>
    <row r="26" spans="1:10" s="9" customFormat="1" ht="14.25">
      <c r="A26" s="6" t="s">
        <v>30</v>
      </c>
      <c r="B26" s="6" t="s">
        <v>31</v>
      </c>
      <c r="C26" s="14">
        <f>C27+C28+C29+C30+C31</f>
        <v>1009</v>
      </c>
      <c r="D26" s="14">
        <v>7807.4</v>
      </c>
      <c r="E26" s="14">
        <v>8526</v>
      </c>
      <c r="F26" s="14">
        <v>7233</v>
      </c>
      <c r="G26" s="17">
        <f aca="true" t="shared" si="5" ref="G26:G32">E26-F26</f>
        <v>1293</v>
      </c>
      <c r="H26" s="47">
        <f t="shared" si="0"/>
        <v>17.876399834093746</v>
      </c>
      <c r="I26" s="6"/>
      <c r="J26"/>
    </row>
    <row r="27" spans="1:10" ht="12.75">
      <c r="A27" s="51"/>
      <c r="B27" s="51" t="s">
        <v>32</v>
      </c>
      <c r="C27" s="52">
        <v>223</v>
      </c>
      <c r="D27" s="52"/>
      <c r="E27" s="53">
        <v>6133</v>
      </c>
      <c r="F27" s="53">
        <v>5072</v>
      </c>
      <c r="G27" s="17">
        <f t="shared" si="5"/>
        <v>1061</v>
      </c>
      <c r="H27" s="46">
        <f t="shared" si="0"/>
        <v>20.91876971608832</v>
      </c>
      <c r="I27" s="27"/>
      <c r="J27">
        <f>C27*F27</f>
        <v>1131056</v>
      </c>
    </row>
    <row r="28" spans="1:10" ht="12.75">
      <c r="A28" s="51"/>
      <c r="B28" s="51" t="s">
        <v>33</v>
      </c>
      <c r="C28" s="52">
        <v>13</v>
      </c>
      <c r="D28" s="52"/>
      <c r="E28" s="53">
        <v>9901</v>
      </c>
      <c r="F28" s="53">
        <v>8815</v>
      </c>
      <c r="G28" s="17">
        <f t="shared" si="5"/>
        <v>1086</v>
      </c>
      <c r="H28" s="46">
        <f t="shared" si="0"/>
        <v>12.319909245604094</v>
      </c>
      <c r="I28" s="27"/>
      <c r="J28">
        <f>C28*F28</f>
        <v>114595</v>
      </c>
    </row>
    <row r="29" spans="1:10" ht="12.75">
      <c r="A29" s="51"/>
      <c r="B29" s="51" t="s">
        <v>34</v>
      </c>
      <c r="C29" s="52">
        <v>149</v>
      </c>
      <c r="D29" s="52"/>
      <c r="E29" s="53">
        <v>6916</v>
      </c>
      <c r="F29" s="54">
        <v>5665</v>
      </c>
      <c r="G29" s="17">
        <f t="shared" si="5"/>
        <v>1251</v>
      </c>
      <c r="H29" s="46">
        <f t="shared" si="0"/>
        <v>22.0829655781112</v>
      </c>
      <c r="I29" s="27"/>
      <c r="J29">
        <f>C29*F29</f>
        <v>844085</v>
      </c>
    </row>
    <row r="30" spans="1:10" ht="12.75">
      <c r="A30" s="51"/>
      <c r="B30" s="51" t="s">
        <v>47</v>
      </c>
      <c r="C30" s="52">
        <v>355</v>
      </c>
      <c r="D30" s="52"/>
      <c r="E30" s="53">
        <v>10930</v>
      </c>
      <c r="F30" s="54">
        <v>8798</v>
      </c>
      <c r="G30" s="17">
        <f t="shared" si="5"/>
        <v>2132</v>
      </c>
      <c r="H30" s="46">
        <f t="shared" si="0"/>
        <v>24.232780177313032</v>
      </c>
      <c r="I30" s="33"/>
      <c r="J30">
        <f>C30*F30</f>
        <v>3123290</v>
      </c>
    </row>
    <row r="31" spans="1:9" s="30" customFormat="1" ht="12.75">
      <c r="A31" s="51"/>
      <c r="B31" s="51" t="s">
        <v>36</v>
      </c>
      <c r="C31" s="52">
        <v>269</v>
      </c>
      <c r="D31" s="52"/>
      <c r="E31" s="53">
        <v>7822</v>
      </c>
      <c r="F31" s="54">
        <v>6832</v>
      </c>
      <c r="G31" s="17">
        <f t="shared" si="5"/>
        <v>990</v>
      </c>
      <c r="H31" s="46">
        <f t="shared" si="0"/>
        <v>14.490632318501156</v>
      </c>
      <c r="I31" s="27"/>
    </row>
    <row r="32" spans="1:10" s="41" customFormat="1" ht="41.25" customHeight="1">
      <c r="A32" s="34"/>
      <c r="B32" s="35" t="s">
        <v>37</v>
      </c>
      <c r="C32" s="36">
        <v>1009</v>
      </c>
      <c r="D32" s="37"/>
      <c r="E32" s="38">
        <v>8526</v>
      </c>
      <c r="F32" s="38">
        <v>7233</v>
      </c>
      <c r="G32" s="39">
        <f t="shared" si="5"/>
        <v>1293</v>
      </c>
      <c r="H32" s="48">
        <f t="shared" si="0"/>
        <v>17.876399834093746</v>
      </c>
      <c r="I32" s="40"/>
      <c r="J32" s="41">
        <f>(J9+J10+J11+J12+J13+J14+J18+J19+J20+J21+J22+J27+J28+J29+J30)/8513</f>
        <v>3752.368307294726</v>
      </c>
    </row>
    <row r="34" ht="12.75" hidden="1">
      <c r="B34" t="s">
        <v>38</v>
      </c>
    </row>
    <row r="36" spans="2:6" ht="38.25" customHeight="1" hidden="1">
      <c r="B36" s="42" t="s">
        <v>39</v>
      </c>
      <c r="C36" s="43"/>
      <c r="D36" s="43"/>
      <c r="E36" s="43"/>
      <c r="F36" s="1">
        <v>2036</v>
      </c>
    </row>
    <row r="37" spans="2:6" ht="12.75" hidden="1">
      <c r="B37" t="s">
        <v>40</v>
      </c>
      <c r="F37" s="1">
        <v>4287.1</v>
      </c>
    </row>
    <row r="38" spans="2:6" ht="12.75" hidden="1">
      <c r="B38" t="s">
        <v>41</v>
      </c>
      <c r="F38" s="1">
        <v>4904.8</v>
      </c>
    </row>
    <row r="39" spans="2:6" ht="12.75" hidden="1">
      <c r="B39" t="s">
        <v>42</v>
      </c>
      <c r="F39" s="1">
        <v>4174.8</v>
      </c>
    </row>
  </sheetData>
  <mergeCells count="6">
    <mergeCell ref="A1:I1"/>
    <mergeCell ref="B3:B4"/>
    <mergeCell ref="C3:C4"/>
    <mergeCell ref="D3:F3"/>
    <mergeCell ref="G3:H3"/>
    <mergeCell ref="I3:I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culture74</dc:creator>
  <cp:keywords/>
  <dc:description/>
  <cp:lastModifiedBy>culture88</cp:lastModifiedBy>
  <cp:lastPrinted>2008-02-20T08:22:44Z</cp:lastPrinted>
  <dcterms:created xsi:type="dcterms:W3CDTF">2007-12-03T08:26:25Z</dcterms:created>
  <dcterms:modified xsi:type="dcterms:W3CDTF">2008-02-20T15:14:59Z</dcterms:modified>
  <cp:category/>
  <cp:version/>
  <cp:contentType/>
  <cp:contentStatus/>
</cp:coreProperties>
</file>